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étodos_Numéricos\"/>
    </mc:Choice>
  </mc:AlternateContent>
  <bookViews>
    <workbookView xWindow="0" yWindow="0" windowWidth="21570" windowHeight="92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M24" i="1"/>
  <c r="O24" i="1" s="1"/>
  <c r="N24" i="1"/>
  <c r="L23" i="1"/>
  <c r="N23" i="1" s="1"/>
  <c r="M23" i="1"/>
  <c r="O23" i="1"/>
  <c r="L22" i="1"/>
  <c r="P22" i="1" s="1"/>
  <c r="Q22" i="1" s="1"/>
  <c r="R22" i="1" s="1"/>
  <c r="M22" i="1"/>
  <c r="O22" i="1" s="1"/>
  <c r="N22" i="1"/>
  <c r="Q21" i="1"/>
  <c r="R21" i="1"/>
  <c r="P21" i="1"/>
  <c r="O21" i="1"/>
  <c r="N21" i="1"/>
  <c r="M21" i="1"/>
  <c r="L21" i="1"/>
  <c r="L17" i="1"/>
  <c r="R20" i="1"/>
  <c r="Q20" i="1"/>
  <c r="P20" i="1"/>
  <c r="P24" i="1" l="1"/>
  <c r="Q24" i="1" s="1"/>
  <c r="R24" i="1" s="1"/>
  <c r="P23" i="1"/>
  <c r="Q23" i="1" s="1"/>
  <c r="R23" i="1" s="1"/>
  <c r="O20" i="1"/>
  <c r="N20" i="1"/>
  <c r="M20" i="1"/>
  <c r="L20" i="1"/>
  <c r="C20" i="1"/>
  <c r="D20" i="1" s="1"/>
  <c r="E20" i="1" l="1"/>
  <c r="F20" i="1" s="1"/>
  <c r="C21" i="1" l="1"/>
  <c r="H20" i="1"/>
  <c r="G20" i="1"/>
  <c r="I20" i="1"/>
  <c r="J20" i="1" s="1"/>
  <c r="E21" i="1" l="1"/>
  <c r="D21" i="1"/>
  <c r="F21" i="1" l="1"/>
  <c r="C22" i="1" s="1"/>
  <c r="H21" i="1" l="1"/>
  <c r="G21" i="1"/>
  <c r="E22" i="1"/>
  <c r="D22" i="1"/>
  <c r="I21" i="1" l="1"/>
  <c r="J21" i="1" s="1"/>
  <c r="F22" i="1"/>
  <c r="H22" i="1" s="1"/>
  <c r="C23" i="1"/>
  <c r="G22" i="1" l="1"/>
  <c r="I22" i="1" s="1"/>
  <c r="J22" i="1" s="1"/>
  <c r="E23" i="1"/>
  <c r="D23" i="1"/>
  <c r="F23" i="1" l="1"/>
  <c r="G23" i="1" s="1"/>
  <c r="H23" i="1" l="1"/>
  <c r="I23" i="1" s="1"/>
  <c r="J23" i="1" s="1"/>
</calcChain>
</file>

<file path=xl/sharedStrings.xml><?xml version="1.0" encoding="utf-8"?>
<sst xmlns="http://schemas.openxmlformats.org/spreadsheetml/2006/main" count="38" uniqueCount="31">
  <si>
    <t xml:space="preserve">Cabaçalho </t>
  </si>
  <si>
    <t>Cálculo do volume molar de gases reais em funçã de T e P.</t>
  </si>
  <si>
    <t>Equação para o calculo de volume molar:</t>
  </si>
  <si>
    <t>Entrade de dados</t>
  </si>
  <si>
    <r>
      <t>R(L.atm.mol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.K-1) =</t>
    </r>
  </si>
  <si>
    <t>aO2 =</t>
  </si>
  <si>
    <t>bO2 =</t>
  </si>
  <si>
    <t>aCO2 =</t>
  </si>
  <si>
    <t>bCO2 =</t>
  </si>
  <si>
    <t>T (K) =</t>
  </si>
  <si>
    <t>P (atm) =</t>
  </si>
  <si>
    <t>Processamento e saida de dados</t>
  </si>
  <si>
    <t>Newton-Raphson</t>
  </si>
  <si>
    <t>iteração</t>
  </si>
  <si>
    <t>Entrada de dados Para o métodos</t>
  </si>
  <si>
    <r>
      <t xml:space="preserve">v 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</si>
  <si>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vi</t>
  </si>
  <si>
    <t>f(vi)</t>
  </si>
  <si>
    <t>f'(vi)</t>
  </si>
  <si>
    <r>
      <t>v</t>
    </r>
    <r>
      <rPr>
        <vertAlign val="subscript"/>
        <sz val="11"/>
        <color theme="1"/>
        <rFont val="Calibri"/>
        <family val="2"/>
        <scheme val="minor"/>
      </rPr>
      <t>i+1</t>
    </r>
    <r>
      <rPr>
        <sz val="11"/>
        <color theme="1"/>
        <rFont val="Calibri"/>
        <family val="2"/>
        <scheme val="minor"/>
      </rPr>
      <t>=v</t>
    </r>
    <r>
      <rPr>
        <vertAlign val="subscript"/>
        <sz val="11"/>
        <color theme="1"/>
        <rFont val="Calibri"/>
        <family val="2"/>
        <scheme val="minor"/>
      </rPr>
      <t>r</t>
    </r>
  </si>
  <si>
    <t>Et,i+1</t>
  </si>
  <si>
    <t>f'(vr)</t>
  </si>
  <si>
    <t>f''(vr)</t>
  </si>
  <si>
    <t>Et,min =</t>
  </si>
  <si>
    <t>Verificação da convergência</t>
  </si>
  <si>
    <t>vi-1</t>
  </si>
  <si>
    <t>v-1 =</t>
  </si>
  <si>
    <t>f(vi-1)</t>
  </si>
  <si>
    <t>Secante</t>
  </si>
  <si>
    <t>vi+1</t>
  </si>
  <si>
    <t>Et,i+1 =|vi- vi+1|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</si>
</sst>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>
      <alignment horizontal="center" vertical="center" wrapText="1"/>
    </xf>
    <xf numFmtId="11" fontId="0" fillId="0" borderId="0" xfId="0" applyNumberFormat="1" applyFill="1" applyBorder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</xdr:row>
          <xdr:rowOff>24530</xdr:rowOff>
        </xdr:from>
        <xdr:to>
          <xdr:col>7</xdr:col>
          <xdr:colOff>333375</xdr:colOff>
          <xdr:row>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65940</xdr:colOff>
          <xdr:row>11</xdr:row>
          <xdr:rowOff>88131</xdr:rowOff>
        </xdr:from>
        <xdr:to>
          <xdr:col>4</xdr:col>
          <xdr:colOff>606861</xdr:colOff>
          <xdr:row>13</xdr:row>
          <xdr:rowOff>175845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102574</xdr:colOff>
          <xdr:row>11</xdr:row>
          <xdr:rowOff>43962</xdr:rowOff>
        </xdr:from>
        <xdr:to>
          <xdr:col>9</xdr:col>
          <xdr:colOff>366364</xdr:colOff>
          <xdr:row>17</xdr:row>
          <xdr:rowOff>95251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58615</xdr:colOff>
          <xdr:row>15</xdr:row>
          <xdr:rowOff>117229</xdr:rowOff>
        </xdr:from>
        <xdr:to>
          <xdr:col>5</xdr:col>
          <xdr:colOff>4244</xdr:colOff>
          <xdr:row>17</xdr:row>
          <xdr:rowOff>131883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183173</xdr:colOff>
          <xdr:row>14</xdr:row>
          <xdr:rowOff>29308</xdr:rowOff>
        </xdr:from>
        <xdr:to>
          <xdr:col>4</xdr:col>
          <xdr:colOff>483577</xdr:colOff>
          <xdr:row>15</xdr:row>
          <xdr:rowOff>80597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65943</xdr:colOff>
          <xdr:row>14</xdr:row>
          <xdr:rowOff>36635</xdr:rowOff>
        </xdr:from>
        <xdr:to>
          <xdr:col>15</xdr:col>
          <xdr:colOff>73270</xdr:colOff>
          <xdr:row>16</xdr:row>
          <xdr:rowOff>128437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58615</xdr:colOff>
          <xdr:row>11</xdr:row>
          <xdr:rowOff>65943</xdr:rowOff>
        </xdr:from>
        <xdr:to>
          <xdr:col>15</xdr:col>
          <xdr:colOff>60533</xdr:colOff>
          <xdr:row>13</xdr:row>
          <xdr:rowOff>139211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tabSelected="1" topLeftCell="A4" zoomScale="130" zoomScaleNormal="130" workbookViewId="0">
      <selection activeCell="C8" sqref="C8"/>
    </sheetView>
  </sheetViews>
  <sheetFormatPr defaultRowHeight="15" x14ac:dyDescent="0.25"/>
  <cols>
    <col min="2" max="2" width="11" customWidth="1"/>
    <col min="3" max="3" width="10.5703125" customWidth="1"/>
    <col min="8" max="8" width="12.85546875" bestFit="1" customWidth="1"/>
    <col min="10" max="10" width="26.140625" bestFit="1" customWidth="1"/>
    <col min="17" max="17" width="15.7109375" bestFit="1" customWidth="1"/>
    <col min="18" max="18" width="26.140625" bestFit="1" customWidth="1"/>
  </cols>
  <sheetData>
    <row r="1" spans="1:19" x14ac:dyDescent="0.25">
      <c r="A1" s="2" t="s">
        <v>0</v>
      </c>
      <c r="B1" s="3" t="s">
        <v>1</v>
      </c>
      <c r="C1" s="3"/>
      <c r="D1" s="3"/>
      <c r="E1" s="3"/>
      <c r="F1" s="3"/>
      <c r="G1" s="3"/>
      <c r="H1" s="3"/>
    </row>
    <row r="2" spans="1:19" x14ac:dyDescent="0.25">
      <c r="A2" s="2"/>
      <c r="B2" s="3"/>
      <c r="C2" s="3"/>
      <c r="D2" s="3"/>
      <c r="E2" s="3"/>
      <c r="F2" s="3"/>
      <c r="G2" s="3"/>
      <c r="H2" s="3"/>
    </row>
    <row r="3" spans="1:19" x14ac:dyDescent="0.25">
      <c r="A3" s="2"/>
      <c r="B3" s="4" t="s">
        <v>2</v>
      </c>
      <c r="C3" s="4"/>
      <c r="D3" s="5"/>
      <c r="E3" s="5"/>
      <c r="F3" s="5"/>
      <c r="G3" s="5"/>
      <c r="H3" s="5"/>
    </row>
    <row r="4" spans="1:19" x14ac:dyDescent="0.25">
      <c r="A4" s="2"/>
      <c r="B4" s="4"/>
      <c r="C4" s="4"/>
      <c r="D4" s="5"/>
      <c r="E4" s="5"/>
      <c r="F4" s="5"/>
      <c r="G4" s="5"/>
      <c r="H4" s="5"/>
    </row>
    <row r="5" spans="1:19" x14ac:dyDescent="0.25">
      <c r="A5" s="6"/>
      <c r="B5" s="7"/>
      <c r="C5" s="7"/>
      <c r="D5" s="8"/>
      <c r="E5" s="8"/>
      <c r="F5" s="8"/>
      <c r="G5" s="8"/>
      <c r="H5" s="8"/>
    </row>
    <row r="6" spans="1:19" ht="17.25" x14ac:dyDescent="0.25">
      <c r="A6" s="2" t="s">
        <v>3</v>
      </c>
      <c r="B6" s="12" t="s">
        <v>4</v>
      </c>
      <c r="C6" s="12"/>
      <c r="D6">
        <v>8.2054000000000002E-2</v>
      </c>
    </row>
    <row r="7" spans="1:19" x14ac:dyDescent="0.25">
      <c r="A7" s="2"/>
      <c r="B7" s="9" t="s">
        <v>5</v>
      </c>
      <c r="C7" s="11">
        <v>1.36</v>
      </c>
    </row>
    <row r="8" spans="1:19" x14ac:dyDescent="0.25">
      <c r="A8" s="2"/>
      <c r="B8" s="9" t="s">
        <v>6</v>
      </c>
      <c r="C8" s="11">
        <v>3.1829999999999997E-2</v>
      </c>
      <c r="D8" s="9" t="s">
        <v>10</v>
      </c>
      <c r="E8" s="1">
        <v>1</v>
      </c>
    </row>
    <row r="9" spans="1:19" x14ac:dyDescent="0.25">
      <c r="A9" s="2"/>
      <c r="B9" s="9" t="s">
        <v>7</v>
      </c>
      <c r="C9" s="11">
        <v>3.5920000000000001</v>
      </c>
      <c r="D9" s="9" t="s">
        <v>9</v>
      </c>
      <c r="E9" s="1">
        <v>300</v>
      </c>
    </row>
    <row r="10" spans="1:19" x14ac:dyDescent="0.25">
      <c r="A10" s="6"/>
      <c r="B10" s="13" t="s">
        <v>8</v>
      </c>
      <c r="C10" s="14">
        <v>4.267E-2</v>
      </c>
      <c r="D10" s="15"/>
      <c r="E10" s="15"/>
    </row>
    <row r="11" spans="1:19" ht="15" customHeight="1" x14ac:dyDescent="0.25">
      <c r="A11" s="24" t="s">
        <v>11</v>
      </c>
      <c r="B11" s="22" t="s">
        <v>12</v>
      </c>
      <c r="C11" s="22"/>
      <c r="D11" s="22"/>
      <c r="E11" s="22"/>
      <c r="F11" s="22"/>
      <c r="G11" s="22"/>
      <c r="H11" s="22"/>
      <c r="I11" s="22"/>
      <c r="J11" s="22"/>
      <c r="K11" s="25" t="s">
        <v>28</v>
      </c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"/>
      <c r="B12" s="20" t="s">
        <v>14</v>
      </c>
      <c r="C12" s="18"/>
      <c r="D12" s="18"/>
      <c r="E12" s="18"/>
      <c r="F12" s="18"/>
      <c r="G12" s="18"/>
      <c r="H12" s="18"/>
      <c r="K12" s="26" t="s">
        <v>14</v>
      </c>
      <c r="L12" s="18"/>
    </row>
    <row r="13" spans="1:19" x14ac:dyDescent="0.25">
      <c r="A13" s="2"/>
      <c r="B13" s="20"/>
      <c r="C13" s="18"/>
      <c r="D13" s="18"/>
      <c r="E13" s="18"/>
      <c r="F13" s="18"/>
      <c r="G13" s="18"/>
      <c r="H13" s="18"/>
      <c r="K13" s="26"/>
      <c r="L13" s="18"/>
    </row>
    <row r="14" spans="1:19" x14ac:dyDescent="0.25">
      <c r="A14" s="2"/>
      <c r="B14" s="20"/>
      <c r="C14" s="18"/>
      <c r="D14" s="18"/>
      <c r="E14" s="18"/>
      <c r="F14" s="18"/>
      <c r="G14" s="18"/>
      <c r="H14" s="18"/>
      <c r="K14" s="26"/>
      <c r="L14" s="18"/>
    </row>
    <row r="15" spans="1:19" ht="18" x14ac:dyDescent="0.35">
      <c r="A15" s="2"/>
      <c r="B15" s="16" t="s">
        <v>15</v>
      </c>
      <c r="C15" s="17">
        <v>1</v>
      </c>
      <c r="D15" s="18"/>
      <c r="E15" s="18"/>
      <c r="F15" s="18"/>
      <c r="G15" s="18"/>
      <c r="H15" s="18"/>
      <c r="K15" s="27" t="s">
        <v>15</v>
      </c>
      <c r="L15" s="17">
        <v>50</v>
      </c>
    </row>
    <row r="16" spans="1:19" x14ac:dyDescent="0.25">
      <c r="A16" s="2"/>
      <c r="B16" s="16" t="s">
        <v>23</v>
      </c>
      <c r="C16" s="21">
        <v>1E-8</v>
      </c>
      <c r="D16" s="18"/>
      <c r="E16" s="18"/>
      <c r="F16" s="18"/>
      <c r="G16" s="18"/>
      <c r="H16" s="18"/>
      <c r="K16" s="27" t="s">
        <v>26</v>
      </c>
      <c r="L16" s="1">
        <v>10</v>
      </c>
    </row>
    <row r="17" spans="1:18" x14ac:dyDescent="0.25">
      <c r="A17" s="2"/>
      <c r="B17" s="18"/>
      <c r="C17" s="18"/>
      <c r="D17" s="18"/>
      <c r="E17" s="18"/>
      <c r="F17" s="18"/>
      <c r="G17" s="18"/>
      <c r="H17" s="18"/>
      <c r="I17" s="15"/>
      <c r="J17" s="15"/>
      <c r="K17" s="27" t="s">
        <v>23</v>
      </c>
      <c r="L17" s="21">
        <f>C16</f>
        <v>1E-8</v>
      </c>
    </row>
    <row r="18" spans="1:18" x14ac:dyDescent="0.25">
      <c r="A18" s="2"/>
      <c r="B18" s="19"/>
      <c r="C18" s="19"/>
      <c r="D18" s="19"/>
      <c r="E18" s="19"/>
      <c r="F18" s="19"/>
      <c r="G18" s="19"/>
      <c r="H18" s="19"/>
      <c r="I18" s="10"/>
      <c r="J18" s="10"/>
      <c r="K18" s="28"/>
      <c r="L18" s="19"/>
      <c r="M18" s="10"/>
      <c r="N18" s="10"/>
      <c r="O18" s="10"/>
    </row>
    <row r="19" spans="1:18" ht="18" x14ac:dyDescent="0.35">
      <c r="A19" s="2"/>
      <c r="B19" s="1" t="s">
        <v>13</v>
      </c>
      <c r="C19" s="1" t="s">
        <v>16</v>
      </c>
      <c r="D19" t="s">
        <v>17</v>
      </c>
      <c r="E19" t="s">
        <v>18</v>
      </c>
      <c r="F19" s="1" t="s">
        <v>19</v>
      </c>
      <c r="G19" t="s">
        <v>21</v>
      </c>
      <c r="H19" t="s">
        <v>22</v>
      </c>
      <c r="I19" s="1" t="s">
        <v>20</v>
      </c>
      <c r="J19" t="s">
        <v>24</v>
      </c>
      <c r="K19" s="30" t="s">
        <v>13</v>
      </c>
      <c r="L19" s="1" t="s">
        <v>16</v>
      </c>
      <c r="M19" s="1" t="s">
        <v>25</v>
      </c>
      <c r="N19" t="s">
        <v>17</v>
      </c>
      <c r="O19" t="s">
        <v>27</v>
      </c>
      <c r="P19" s="29" t="s">
        <v>29</v>
      </c>
      <c r="Q19" s="17" t="s">
        <v>30</v>
      </c>
      <c r="R19" t="s">
        <v>24</v>
      </c>
    </row>
    <row r="20" spans="1:18" x14ac:dyDescent="0.25">
      <c r="A20" s="2"/>
      <c r="B20" s="1">
        <v>0</v>
      </c>
      <c r="C20" s="1">
        <f>C15</f>
        <v>1</v>
      </c>
      <c r="D20">
        <f>$D$6*$E$9-($E$8+$C$7/(C20^2))*(C20-$C$8)</f>
        <v>22.331318799999998</v>
      </c>
      <c r="E20">
        <f>2*($C$7/C20^3)*(C20-$C$8)-($E$8+$C$7/C20^2)</f>
        <v>0.27342239999999984</v>
      </c>
      <c r="F20">
        <f>C20-D20/E20</f>
        <v>-80.67333327481586</v>
      </c>
      <c r="G20">
        <f>2*($C$7/F20^3)*(F20-$C$8)-($E$8+$C$7/F20^2)</f>
        <v>-0.99979086752582069</v>
      </c>
      <c r="H20">
        <f>-6*($C$7/F20^4)*(F20-$C$8)+4*$C$7/F20^3</f>
        <v>5.1867182057540437E-6</v>
      </c>
      <c r="I20">
        <f>(F20-C20)</f>
        <v>-81.67333327481586</v>
      </c>
      <c r="J20" s="1" t="str">
        <f>IF(ABS(I20)&lt;=$C$16,"SIM","NÃO")</f>
        <v>NÃO</v>
      </c>
      <c r="K20" s="31">
        <v>0</v>
      </c>
      <c r="L20" s="1">
        <f>L15</f>
        <v>50</v>
      </c>
      <c r="M20">
        <f>L16</f>
        <v>10</v>
      </c>
      <c r="N20">
        <f>$D$6*$E$9-($E$8+$C$7/(L20^2))*(L20-$C$8)</f>
        <v>-25.379152684480005</v>
      </c>
      <c r="O20">
        <f>$D$6*$E$9-($E$8+$C$7/(M20^2))*(M20-$C$8)</f>
        <v>14.512462887999998</v>
      </c>
      <c r="P20">
        <f>L20-N20*(M20-L20)/(O20-N20)</f>
        <v>24.551892852403501</v>
      </c>
      <c r="Q20">
        <f>ABS(P20-L20)</f>
        <v>25.448107147596499</v>
      </c>
      <c r="R20" s="1" t="str">
        <f>IF(ABS(Q20)&lt;=$C$16,"SIM","NÃO")</f>
        <v>NÃO</v>
      </c>
    </row>
    <row r="21" spans="1:18" x14ac:dyDescent="0.25">
      <c r="A21" s="2"/>
      <c r="B21" s="1">
        <v>1</v>
      </c>
      <c r="C21">
        <f>F20</f>
        <v>-80.67333327481586</v>
      </c>
      <c r="D21">
        <f>$D$6*$E$9-($E$8+$C$7/(C21^2))*(C21-$C$8)</f>
        <v>105.33822803716595</v>
      </c>
      <c r="E21">
        <f>2*($C$7/C21^3)*(C21-$C$8)-($E$8+$C$7/C21^2)</f>
        <v>-0.99979086752582069</v>
      </c>
      <c r="F21">
        <f>C21-D21/E21</f>
        <v>24.686929014682875</v>
      </c>
      <c r="G21">
        <f>2*($C$7/F21^3)*(F21-$C$8)-($E$8+$C$7/F21^2)</f>
        <v>-0.99777421396392141</v>
      </c>
      <c r="H21">
        <f>-6*($C$7/F21^4)*(F21-$C$8)+4*$C$7/F21^3</f>
        <v>-1.8008791667293325E-4</v>
      </c>
      <c r="I21">
        <f>(-H21/(2*G21))*I20^2</f>
        <v>-0.60198110983819597</v>
      </c>
      <c r="J21" s="1" t="str">
        <f>IF(ABS(I21)&lt;=$C$16,"SIM","NÃO")</f>
        <v>NÃO</v>
      </c>
      <c r="K21" s="23">
        <v>1</v>
      </c>
      <c r="L21">
        <f>M20</f>
        <v>10</v>
      </c>
      <c r="M21">
        <f>P20</f>
        <v>24.551892852403501</v>
      </c>
      <c r="N21">
        <f>$D$6*$E$9-($E$8+$C$7/(L21^2))*(L21-$C$8)</f>
        <v>14.512462887999998</v>
      </c>
      <c r="O21">
        <f>$D$6*$E$9-($E$8+$C$7/(M21^2))*(M21-$C$8)</f>
        <v>4.0816083234354039E-2</v>
      </c>
      <c r="P21">
        <f>L21-N21*(M21-L21)/(O21-N21)</f>
        <v>24.592935262980127</v>
      </c>
      <c r="Q21">
        <f>ABS(P21-L21)</f>
        <v>14.592935262980127</v>
      </c>
      <c r="R21" s="1" t="str">
        <f>IF(ABS(Q21)&lt;=$C$16,"SIM","NÃO")</f>
        <v>NÃO</v>
      </c>
    </row>
    <row r="22" spans="1:18" x14ac:dyDescent="0.25">
      <c r="A22" s="2"/>
      <c r="B22" s="1">
        <v>2</v>
      </c>
      <c r="C22">
        <f>F21</f>
        <v>24.686929014682875</v>
      </c>
      <c r="D22">
        <f>$D$6*$E$9-($E$8+$C$7/(C22^2))*(C22-$C$8)</f>
        <v>-9.3917866491306512E-2</v>
      </c>
      <c r="E22">
        <f>2*($C$7/C22^3)*(C22-$C$8)-($E$8+$C$7/C22^2)</f>
        <v>-0.99777421396392141</v>
      </c>
      <c r="F22">
        <f>C22-D22/E22</f>
        <v>24.592801640797159</v>
      </c>
      <c r="G22">
        <f>2*($C$7/F22^3)*(F22-$C$8)-($E$8+$C$7/F22^2)</f>
        <v>-0.99775716544440118</v>
      </c>
      <c r="H22">
        <f>-6*($C$7/F22^4)*(F22-$C$8)+4*$C$7/F22^3</f>
        <v>-1.8216095880885165E-4</v>
      </c>
      <c r="I22">
        <f>(-H22/(2*G22))*I21^2</f>
        <v>-3.3080051661458106E-5</v>
      </c>
      <c r="J22" s="1" t="str">
        <f>IF(ABS(I22)&lt;=$C$16,"SIM","NÃO")</f>
        <v>NÃO</v>
      </c>
      <c r="K22" s="23">
        <v>2</v>
      </c>
      <c r="L22">
        <f>M21</f>
        <v>24.551892852403501</v>
      </c>
      <c r="M22">
        <f>P21</f>
        <v>24.592935262980127</v>
      </c>
      <c r="N22">
        <f>$D$6*$E$9-($E$8+$C$7/(L22^2))*(L22-$C$8)</f>
        <v>4.0816083234354039E-2</v>
      </c>
      <c r="O22">
        <f>$D$6*$E$9-($E$8+$C$7/(M22^2))*(M22-$C$8)</f>
        <v>-1.3412332775075697E-4</v>
      </c>
      <c r="P22">
        <f>L22-N22*(M22-L22)/(O22-N22)</f>
        <v>24.592800837658558</v>
      </c>
      <c r="Q22">
        <f>ABS(P22-L22)</f>
        <v>4.09079852550569E-2</v>
      </c>
      <c r="R22" s="1" t="str">
        <f>IF(ABS(Q22)&lt;=$C$16,"SIM","NÃO")</f>
        <v>NÃO</v>
      </c>
    </row>
    <row r="23" spans="1:18" x14ac:dyDescent="0.25">
      <c r="A23" s="2"/>
      <c r="B23" s="1">
        <v>3</v>
      </c>
      <c r="C23">
        <f>F22</f>
        <v>24.592801640797159</v>
      </c>
      <c r="D23">
        <f>$D$6*$E$9-($E$8+$C$7/(C23^2))*(C23-$C$8)</f>
        <v>-8.0083560405341814E-7</v>
      </c>
      <c r="E23">
        <f>2*($C$7/C23^3)*(C23-$C$8)-($E$8+$C$7/C23^2)</f>
        <v>-0.99775716544440118</v>
      </c>
      <c r="F23">
        <f>C23-D23/E23</f>
        <v>24.592800838161377</v>
      </c>
      <c r="G23">
        <f>2*($C$7/F23^3)*(F23-$C$8)-($E$8+$C$7/F23^2)</f>
        <v>-0.99775716529819225</v>
      </c>
      <c r="H23">
        <f>-6*($C$7/F23^4)*(F23-$C$8)+4*$C$7/F23^3</f>
        <v>-1.8216097662125154E-4</v>
      </c>
      <c r="I23">
        <f>(-H23/(2*G23))*I22^2</f>
        <v>-9.9892493320399924E-14</v>
      </c>
      <c r="J23" s="1" t="str">
        <f>IF(ABS(I23)&lt;=$C$16,"SIM","NÃO")</f>
        <v>SIM</v>
      </c>
      <c r="K23" s="23">
        <v>3</v>
      </c>
      <c r="L23">
        <f>M22</f>
        <v>24.592935262980127</v>
      </c>
      <c r="M23">
        <f>P22</f>
        <v>24.592800837658558</v>
      </c>
      <c r="N23">
        <f>$D$6*$E$9-($E$8+$C$7/(L23^2))*(L23-$C$8)</f>
        <v>-1.3412332775075697E-4</v>
      </c>
      <c r="O23">
        <f>$D$6*$E$9-($E$8+$C$7/(M23^2))*(M23-$C$8)</f>
        <v>5.0168935672445514E-10</v>
      </c>
      <c r="P23">
        <f>L23-N23*(M23-L23)/(O23-N23)</f>
        <v>24.592800838161374</v>
      </c>
      <c r="Q23">
        <f>ABS(P23-L23)</f>
        <v>1.3442481875358681E-4</v>
      </c>
      <c r="R23" s="1" t="str">
        <f>IF(ABS(Q23)&lt;=$C$16,"SIM","NÃO")</f>
        <v>NÃO</v>
      </c>
    </row>
    <row r="24" spans="1:18" x14ac:dyDescent="0.25">
      <c r="K24" s="23">
        <v>4</v>
      </c>
      <c r="L24">
        <f>M23</f>
        <v>24.592800837658558</v>
      </c>
      <c r="M24">
        <f>P23</f>
        <v>24.592800838161374</v>
      </c>
      <c r="N24">
        <f>$D$6*$E$9-($E$8+$C$7/(L24^2))*(L24-$C$8)</f>
        <v>5.0168935672445514E-10</v>
      </c>
      <c r="O24">
        <f>$D$6*$E$9-($E$8+$C$7/(M24^2))*(M24-$C$8)</f>
        <v>0</v>
      </c>
      <c r="P24">
        <f>L24-N24*(M24-L24)/(O24-N24)</f>
        <v>24.592800838161374</v>
      </c>
      <c r="Q24">
        <f>ABS(P24-L24)</f>
        <v>5.028155669606349E-10</v>
      </c>
      <c r="R24" s="1" t="str">
        <f>IF(ABS(Q24)&lt;=$C$16,"SIM","NÃO")</f>
        <v>SIM</v>
      </c>
    </row>
  </sheetData>
  <mergeCells count="11">
    <mergeCell ref="K11:S11"/>
    <mergeCell ref="K12:K14"/>
    <mergeCell ref="B12:B14"/>
    <mergeCell ref="B11:J11"/>
    <mergeCell ref="A11:A23"/>
    <mergeCell ref="A1:A5"/>
    <mergeCell ref="B1:H2"/>
    <mergeCell ref="B3:C5"/>
    <mergeCell ref="D3:H5"/>
    <mergeCell ref="A6:A10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161925</xdr:colOff>
                <xdr:row>2</xdr:row>
                <xdr:rowOff>28575</xdr:rowOff>
              </from>
              <to>
                <xdr:col>7</xdr:col>
                <xdr:colOff>333375</xdr:colOff>
                <xdr:row>4</xdr:row>
                <xdr:rowOff>161925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3</xdr:col>
                <xdr:colOff>66675</xdr:colOff>
                <xdr:row>11</xdr:row>
                <xdr:rowOff>85725</xdr:rowOff>
              </from>
              <to>
                <xdr:col>4</xdr:col>
                <xdr:colOff>609600</xdr:colOff>
                <xdr:row>13</xdr:row>
                <xdr:rowOff>171450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4" r:id="rId8">
          <objectPr defaultSize="0" autoPict="0" r:id="rId9">
            <anchor moveWithCells="1">
              <from>
                <xdr:col>7</xdr:col>
                <xdr:colOff>104775</xdr:colOff>
                <xdr:row>11</xdr:row>
                <xdr:rowOff>47625</xdr:rowOff>
              </from>
              <to>
                <xdr:col>9</xdr:col>
                <xdr:colOff>361950</xdr:colOff>
                <xdr:row>17</xdr:row>
                <xdr:rowOff>95250</xdr:rowOff>
              </to>
            </anchor>
          </objectPr>
        </oleObject>
      </mc:Choice>
      <mc:Fallback>
        <oleObject progId="Equation.3" shapeId="1034" r:id="rId8"/>
      </mc:Fallback>
    </mc:AlternateContent>
    <mc:AlternateContent xmlns:mc="http://schemas.openxmlformats.org/markup-compatibility/2006">
      <mc:Choice Requires="x14">
        <oleObject progId="Equation.3" shapeId="1036" r:id="rId10">
          <objectPr defaultSize="0" autoPict="0" r:id="rId11">
            <anchor moveWithCells="1">
              <from>
                <xdr:col>3</xdr:col>
                <xdr:colOff>57150</xdr:colOff>
                <xdr:row>15</xdr:row>
                <xdr:rowOff>114300</xdr:rowOff>
              </from>
              <to>
                <xdr:col>5</xdr:col>
                <xdr:colOff>0</xdr:colOff>
                <xdr:row>17</xdr:row>
                <xdr:rowOff>133350</xdr:rowOff>
              </to>
            </anchor>
          </objectPr>
        </oleObject>
      </mc:Choice>
      <mc:Fallback>
        <oleObject progId="Equation.3" shapeId="1036" r:id="rId10"/>
      </mc:Fallback>
    </mc:AlternateContent>
    <mc:AlternateContent xmlns:mc="http://schemas.openxmlformats.org/markup-compatibility/2006">
      <mc:Choice Requires="x14">
        <oleObject progId="Equation.3" shapeId="1038" r:id="rId12">
          <objectPr defaultSize="0" autoPict="0" r:id="rId13">
            <anchor moveWithCells="1">
              <from>
                <xdr:col>3</xdr:col>
                <xdr:colOff>180975</xdr:colOff>
                <xdr:row>14</xdr:row>
                <xdr:rowOff>28575</xdr:rowOff>
              </from>
              <to>
                <xdr:col>4</xdr:col>
                <xdr:colOff>485775</xdr:colOff>
                <xdr:row>15</xdr:row>
                <xdr:rowOff>76200</xdr:rowOff>
              </to>
            </anchor>
          </objectPr>
        </oleObject>
      </mc:Choice>
      <mc:Fallback>
        <oleObject progId="Equation.3" shapeId="1038" r:id="rId12"/>
      </mc:Fallback>
    </mc:AlternateContent>
    <mc:AlternateContent xmlns:mc="http://schemas.openxmlformats.org/markup-compatibility/2006">
      <mc:Choice Requires="x14">
        <oleObject progId="Equation.3" shapeId="1040" r:id="rId14">
          <objectPr defaultSize="0" autoPict="0" r:id="rId15">
            <anchor moveWithCells="1">
              <from>
                <xdr:col>12</xdr:col>
                <xdr:colOff>66675</xdr:colOff>
                <xdr:row>14</xdr:row>
                <xdr:rowOff>38100</xdr:rowOff>
              </from>
              <to>
                <xdr:col>15</xdr:col>
                <xdr:colOff>76200</xdr:colOff>
                <xdr:row>16</xdr:row>
                <xdr:rowOff>123825</xdr:rowOff>
              </to>
            </anchor>
          </objectPr>
        </oleObject>
      </mc:Choice>
      <mc:Fallback>
        <oleObject progId="Equation.3" shapeId="1040" r:id="rId14"/>
      </mc:Fallback>
    </mc:AlternateContent>
    <mc:AlternateContent xmlns:mc="http://schemas.openxmlformats.org/markup-compatibility/2006">
      <mc:Choice Requires="x14">
        <oleObject progId="Equation.3" shapeId="1042" r:id="rId16">
          <objectPr defaultSize="0" autoPict="0" r:id="rId17">
            <anchor moveWithCells="1">
              <from>
                <xdr:col>12</xdr:col>
                <xdr:colOff>57150</xdr:colOff>
                <xdr:row>11</xdr:row>
                <xdr:rowOff>66675</xdr:rowOff>
              </from>
              <to>
                <xdr:col>15</xdr:col>
                <xdr:colOff>57150</xdr:colOff>
                <xdr:row>13</xdr:row>
                <xdr:rowOff>142875</xdr:rowOff>
              </to>
            </anchor>
          </objectPr>
        </oleObject>
      </mc:Choice>
      <mc:Fallback>
        <oleObject progId="Equation.3" shapeId="1042" r:id="rId1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Alunos</dc:creator>
  <cp:lastModifiedBy>Alunos</cp:lastModifiedBy>
  <dcterms:created xsi:type="dcterms:W3CDTF">2016-08-02T19:18:33Z</dcterms:created>
  <dcterms:modified xsi:type="dcterms:W3CDTF">2016-08-02T20:35:16Z</dcterms:modified>
</cp:coreProperties>
</file>